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9720" windowHeight="1065" activeTab="4"/>
  </bookViews>
  <sheets>
    <sheet name="A" sheetId="1" r:id="rId1"/>
    <sheet name="B" sheetId="2" r:id="rId2"/>
    <sheet name="C" sheetId="3" r:id="rId3"/>
    <sheet name="E" sheetId="4" r:id="rId4"/>
    <sheet name="F" sheetId="5" r:id="rId5"/>
  </sheets>
  <definedNames>
    <definedName name="_xlnm.Print_Area" localSheetId="0">'A'!$B$3:$I$34</definedName>
    <definedName name="_xlnm.Print_Area" localSheetId="1">'B'!$B$3:$I$37</definedName>
    <definedName name="_xlnm.Print_Area" localSheetId="2">'C'!$B$3:$K$50</definedName>
    <definedName name="_xlnm.Print_Area" localSheetId="3">'E'!$B$3:$E$43</definedName>
    <definedName name="_xlnm.Print_Area" localSheetId="4">'F'!$C$5:$I$35</definedName>
  </definedNames>
  <calcPr fullCalcOnLoad="1"/>
</workbook>
</file>

<file path=xl/comments3.xml><?xml version="1.0" encoding="utf-8"?>
<comments xmlns="http://schemas.openxmlformats.org/spreadsheetml/2006/main">
  <authors>
    <author>.</author>
  </authors>
  <commentList>
    <comment ref="C15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<sst xmlns="http://schemas.openxmlformats.org/spreadsheetml/2006/main" count="281" uniqueCount="226">
  <si>
    <t xml:space="preserve"> </t>
  </si>
  <si>
    <t>Live Weight</t>
  </si>
  <si>
    <t>1st-4th</t>
  </si>
  <si>
    <t>Rs.per kg.</t>
  </si>
  <si>
    <t xml:space="preserve">5th and </t>
  </si>
  <si>
    <t>above Lactation</t>
  </si>
  <si>
    <t>live Weight</t>
  </si>
  <si>
    <t xml:space="preserve">Confirmed </t>
  </si>
  <si>
    <t>Pregnancy</t>
  </si>
  <si>
    <t xml:space="preserve">      Rs.</t>
  </si>
  <si>
    <t>Average Milk</t>
  </si>
  <si>
    <t>production</t>
  </si>
  <si>
    <t>per day</t>
  </si>
  <si>
    <t xml:space="preserve">            Rs.</t>
  </si>
  <si>
    <t>Non functional teat</t>
  </si>
  <si>
    <t>subject to maximum</t>
  </si>
  <si>
    <t>of 02 non functional</t>
  </si>
  <si>
    <t>teats       Rs.</t>
  </si>
  <si>
    <t>More than two</t>
  </si>
  <si>
    <t>non functional</t>
  </si>
  <si>
    <t>teats</t>
  </si>
  <si>
    <r>
      <t xml:space="preserve">                    </t>
    </r>
    <r>
      <rPr>
        <b/>
        <sz val="12"/>
        <rFont val="Arial"/>
        <family val="2"/>
      </rPr>
      <t xml:space="preserve"> Breed</t>
    </r>
  </si>
  <si>
    <t xml:space="preserve">    Temperate breed</t>
  </si>
  <si>
    <t>2) Pure temperate x Pure Breed Zebu</t>
  </si>
  <si>
    <t xml:space="preserve">    crosses</t>
  </si>
  <si>
    <t xml:space="preserve">    (Bostaurus x Bosindicus</t>
  </si>
  <si>
    <t>3)  Pure Sahiwal, Gir, Tharparkar, Sindhi and Pure</t>
  </si>
  <si>
    <t xml:space="preserve">     Indian breeds (Pure Indian) Breeds (Pure Zebu</t>
  </si>
  <si>
    <t>4) Draught Breed</t>
  </si>
  <si>
    <t xml:space="preserve">    Khilari Pure</t>
  </si>
  <si>
    <t>* Average Milk Production per day</t>
  </si>
  <si>
    <t xml:space="preserve">         (1) Milking Cows      =</t>
  </si>
  <si>
    <t xml:space="preserve">         (2) Dry Cows           =</t>
  </si>
  <si>
    <t>According to current lactation</t>
  </si>
  <si>
    <t xml:space="preserve">       </t>
  </si>
  <si>
    <t>NATIONAL LIVESTOCK DEVELOPMENT BOARD</t>
  </si>
  <si>
    <r>
      <t xml:space="preserve">                                                    </t>
    </r>
    <r>
      <rPr>
        <b/>
        <u val="single"/>
        <sz val="10"/>
        <rFont val="Arial"/>
        <family val="2"/>
      </rPr>
      <t>NATIONAL LIVESTOCK DEVELOPMENT BOARD</t>
    </r>
  </si>
  <si>
    <r>
      <t xml:space="preserve">                                                             </t>
    </r>
    <r>
      <rPr>
        <b/>
        <u val="single"/>
        <sz val="10"/>
        <rFont val="Arial"/>
        <family val="2"/>
      </rPr>
      <t>PRICE LIST - LIVESTOCK SALES</t>
    </r>
  </si>
  <si>
    <t>(B) - CATEGORY - BUFFALO COWS</t>
  </si>
  <si>
    <t xml:space="preserve">             Breed</t>
  </si>
  <si>
    <t xml:space="preserve">      Deductions </t>
  </si>
  <si>
    <t xml:space="preserve">           Other</t>
  </si>
  <si>
    <t>1st - 4th</t>
  </si>
  <si>
    <t>Lactation</t>
  </si>
  <si>
    <t>Live</t>
  </si>
  <si>
    <t>Weight/</t>
  </si>
  <si>
    <t>Rs. Per Kg.</t>
  </si>
  <si>
    <t xml:space="preserve"> 5th and</t>
  </si>
  <si>
    <t xml:space="preserve"> above</t>
  </si>
  <si>
    <t xml:space="preserve"> Lactation</t>
  </si>
  <si>
    <t xml:space="preserve"> Live</t>
  </si>
  <si>
    <t xml:space="preserve"> Rs. Per Kg.</t>
  </si>
  <si>
    <t xml:space="preserve">       Rs.</t>
  </si>
  <si>
    <t xml:space="preserve"> Average</t>
  </si>
  <si>
    <t xml:space="preserve"> Milk</t>
  </si>
  <si>
    <t xml:space="preserve"> Production</t>
  </si>
  <si>
    <t xml:space="preserve">          Rs.</t>
  </si>
  <si>
    <t xml:space="preserve"> Non functional</t>
  </si>
  <si>
    <t xml:space="preserve"> teats subject to</t>
  </si>
  <si>
    <t xml:space="preserve"> maximum of 02</t>
  </si>
  <si>
    <t xml:space="preserve"> non-functional</t>
  </si>
  <si>
    <t xml:space="preserve">             Rs.</t>
  </si>
  <si>
    <t xml:space="preserve"> nonfunctional teats</t>
  </si>
  <si>
    <t>(1) Pure Surthi, Murrah</t>
  </si>
  <si>
    <t xml:space="preserve">    Nilli Ravi and</t>
  </si>
  <si>
    <t xml:space="preserve">     Surthi, Murrah &amp;</t>
  </si>
  <si>
    <t xml:space="preserve">     Nilli Ravi x Local)</t>
  </si>
  <si>
    <t>* Average Milk Production per day.</t>
  </si>
  <si>
    <t>(I)  Milking Cows   = According to current lactation.</t>
  </si>
  <si>
    <t xml:space="preserve"> Basic Rate</t>
  </si>
  <si>
    <t xml:space="preserve"> Live Weight</t>
  </si>
  <si>
    <t xml:space="preserve">  1) All European breeds and</t>
  </si>
  <si>
    <t xml:space="preserve">      temperate  x  Temperate</t>
  </si>
  <si>
    <t xml:space="preserve">      Breeds</t>
  </si>
  <si>
    <t xml:space="preserve">      Zebu Crosses (Bostaurus x</t>
  </si>
  <si>
    <t xml:space="preserve">      Bosindicus)</t>
  </si>
  <si>
    <t xml:space="preserve"> 3)  Pure Sahiwal, Gir, Tharpakar,</t>
  </si>
  <si>
    <t xml:space="preserve">     Sindhi and Pure Indian breeds</t>
  </si>
  <si>
    <t xml:space="preserve">     (Pure Zebu x Pure Zebu)</t>
  </si>
  <si>
    <t xml:space="preserve">          Confirmed Pregnancy</t>
  </si>
  <si>
    <t>PRICE LIST  - LIVESTOCK SALES</t>
  </si>
  <si>
    <t xml:space="preserve">      Rs. Per Kg.</t>
  </si>
  <si>
    <t xml:space="preserve">          Murrah &amp; Nilli Ravi x Local</t>
  </si>
  <si>
    <t xml:space="preserve">     1)   Pure Surti, Murrah,</t>
  </si>
  <si>
    <r>
      <t xml:space="preserve">                </t>
    </r>
    <r>
      <rPr>
        <b/>
        <u val="single"/>
        <sz val="10"/>
        <rFont val="Arial"/>
        <family val="2"/>
      </rPr>
      <t>PRICE LIST  -LIVESTOCK SALES</t>
    </r>
  </si>
  <si>
    <r>
      <t xml:space="preserve">               </t>
    </r>
    <r>
      <rPr>
        <b/>
        <sz val="10"/>
        <rFont val="Arial"/>
        <family val="2"/>
      </rPr>
      <t>Class</t>
    </r>
  </si>
  <si>
    <t xml:space="preserve">     Basic  Rate</t>
  </si>
  <si>
    <t xml:space="preserve">     Live Weight</t>
  </si>
  <si>
    <t xml:space="preserve">     Additional  Rates</t>
  </si>
  <si>
    <t xml:space="preserve">               Rs.</t>
  </si>
  <si>
    <t xml:space="preserve">          Cull Rate</t>
  </si>
  <si>
    <t xml:space="preserve">         (Highest</t>
  </si>
  <si>
    <t xml:space="preserve">        Tendered)</t>
  </si>
  <si>
    <t xml:space="preserve">   1)  Stud Bulls</t>
  </si>
  <si>
    <t xml:space="preserve">        Neat Cattle &amp;</t>
  </si>
  <si>
    <t xml:space="preserve">        Buffaloes</t>
  </si>
  <si>
    <t xml:space="preserve">    2)  Bulls  and Bull</t>
  </si>
  <si>
    <t xml:space="preserve">        Calves for breeding</t>
  </si>
  <si>
    <t xml:space="preserve">        Neat Cattle and</t>
  </si>
  <si>
    <t xml:space="preserve">               -</t>
  </si>
  <si>
    <t xml:space="preserve">    All Bulls &amp; Bull</t>
  </si>
  <si>
    <t xml:space="preserve">    calves not </t>
  </si>
  <si>
    <t xml:space="preserve">    suitable for </t>
  </si>
  <si>
    <t xml:space="preserve">    breeding</t>
  </si>
  <si>
    <r>
      <t xml:space="preserve">   3)  </t>
    </r>
    <r>
      <rPr>
        <u val="single"/>
        <sz val="10"/>
        <rFont val="Arial"/>
        <family val="2"/>
      </rPr>
      <t>Draught Breed</t>
    </r>
  </si>
  <si>
    <t xml:space="preserve">        </t>
  </si>
  <si>
    <t xml:space="preserve">          Khillari Pure and</t>
  </si>
  <si>
    <t xml:space="preserve">   All Bulls</t>
  </si>
  <si>
    <t xml:space="preserve">   not suitable</t>
  </si>
  <si>
    <t xml:space="preserve">  non-functional teat</t>
  </si>
  <si>
    <t xml:space="preserve">    per litre</t>
  </si>
  <si>
    <t xml:space="preserve">     per litre</t>
  </si>
  <si>
    <t>cull rate</t>
  </si>
  <si>
    <t xml:space="preserve">Highest tendered </t>
  </si>
  <si>
    <t xml:space="preserve">   non-functional teat</t>
  </si>
  <si>
    <t xml:space="preserve">      per litre</t>
  </si>
  <si>
    <t xml:space="preserve">** Highest tendered </t>
  </si>
  <si>
    <t>non-functional teat</t>
  </si>
  <si>
    <t xml:space="preserve">   cull rate</t>
  </si>
  <si>
    <t xml:space="preserve">    cull rate</t>
  </si>
  <si>
    <t>Group in</t>
  </si>
  <si>
    <t xml:space="preserve">   </t>
  </si>
  <si>
    <t xml:space="preserve">  4 - 6</t>
  </si>
  <si>
    <t xml:space="preserve">  6 - 9</t>
  </si>
  <si>
    <t xml:space="preserve">  8 - 10</t>
  </si>
  <si>
    <t xml:space="preserve"> 10 - 12</t>
  </si>
  <si>
    <t xml:space="preserve"> 12 - 18</t>
  </si>
  <si>
    <t xml:space="preserve"> 18 - 24</t>
  </si>
  <si>
    <t>(F) CATEGORY - SHEEP AND GOATS (for Breeding)</t>
  </si>
  <si>
    <t xml:space="preserve">  &gt; - 24</t>
  </si>
  <si>
    <t xml:space="preserve">    Crosses</t>
  </si>
  <si>
    <t xml:space="preserve">                   </t>
  </si>
  <si>
    <r>
      <t xml:space="preserve">                             </t>
    </r>
    <r>
      <rPr>
        <b/>
        <sz val="10"/>
        <rFont val="Arial"/>
        <family val="2"/>
      </rPr>
      <t>Breed</t>
    </r>
  </si>
  <si>
    <t xml:space="preserve">  4) Draught Breed</t>
  </si>
  <si>
    <t xml:space="preserve">      Khilari Pure</t>
  </si>
  <si>
    <t xml:space="preserve">      Khilari Crosses</t>
  </si>
  <si>
    <t xml:space="preserve">    2000.00 per each</t>
  </si>
  <si>
    <t xml:space="preserve">     2000.00 per each</t>
  </si>
  <si>
    <t xml:space="preserve">  2000.00 per each</t>
  </si>
  <si>
    <t xml:space="preserve">   2000.00 per ech</t>
  </si>
  <si>
    <t xml:space="preserve">         -</t>
  </si>
  <si>
    <t>**  All other Sheep and Goats confirmed pregnant to charge Rs.1,000/-</t>
  </si>
  <si>
    <t>`</t>
  </si>
  <si>
    <t>Age</t>
  </si>
  <si>
    <r>
      <t xml:space="preserve">                      </t>
    </r>
    <r>
      <rPr>
        <b/>
        <u val="single"/>
        <sz val="10"/>
        <rFont val="Arial"/>
        <family val="2"/>
      </rPr>
      <t>NATIONAL LIVESTOCK DEVELOPMENT BOARD</t>
    </r>
  </si>
  <si>
    <r>
      <t xml:space="preserve">                                  </t>
    </r>
    <r>
      <rPr>
        <b/>
        <u val="single"/>
        <sz val="10"/>
        <rFont val="Arial"/>
        <family val="2"/>
      </rPr>
      <t>PRICE LIST - LIVESTOCK SALES</t>
    </r>
  </si>
  <si>
    <t xml:space="preserve">Female Rate </t>
  </si>
  <si>
    <t>Months</t>
  </si>
  <si>
    <t>Male Rate</t>
  </si>
  <si>
    <t>Rs.per Kg.</t>
  </si>
  <si>
    <t>Female Rate</t>
  </si>
  <si>
    <t xml:space="preserve">                Sanan</t>
  </si>
  <si>
    <t>Jamunapari, Boer</t>
  </si>
  <si>
    <t xml:space="preserve">Pure Breed Beetal, </t>
  </si>
  <si>
    <t>Kottukachchiya Goats</t>
  </si>
  <si>
    <t>and  their</t>
  </si>
  <si>
    <t>Crosses</t>
  </si>
  <si>
    <t>Bannur, Red Madras</t>
  </si>
  <si>
    <t xml:space="preserve">Sheep and </t>
  </si>
  <si>
    <t>their</t>
  </si>
  <si>
    <t>Rs..per Kg.</t>
  </si>
  <si>
    <t>Basic Rates</t>
  </si>
  <si>
    <t>Reductions</t>
  </si>
  <si>
    <t>Other</t>
  </si>
  <si>
    <t xml:space="preserve">    x pure Zebu )</t>
  </si>
  <si>
    <t xml:space="preserve"> non-functional teat</t>
  </si>
  <si>
    <t>(A) - Category - Cows/Neat Cattle</t>
  </si>
  <si>
    <t>Additional</t>
  </si>
  <si>
    <t xml:space="preserve"> More than two</t>
  </si>
  <si>
    <t xml:space="preserve"> add</t>
  </si>
  <si>
    <t>(ii) Dry Cow         =  According to last lactation.</t>
  </si>
  <si>
    <t>(C)  CATEGORY - HEIFERS /NEAT CATTLE</t>
  </si>
  <si>
    <t>Add for</t>
  </si>
  <si>
    <t xml:space="preserve"> 2)  Pure Temperate x Pure Breed</t>
  </si>
  <si>
    <t xml:space="preserve">     2)  Cross Breed (Pure Surti,</t>
  </si>
  <si>
    <t xml:space="preserve">  (E)  - CATEGORY - BULLS &amp; BULL CALVES</t>
  </si>
  <si>
    <t xml:space="preserve">  for Trained</t>
  </si>
  <si>
    <t xml:space="preserve">     Cart  Bulls add</t>
  </si>
  <si>
    <t xml:space="preserve">       Above   </t>
  </si>
  <si>
    <t>All Cross Breed</t>
  </si>
  <si>
    <t xml:space="preserve">   for draught</t>
  </si>
  <si>
    <t>Rs.Per Kg.</t>
  </si>
  <si>
    <t>* * For pregnancy of Sanan Goats charge Rs.2,000/-</t>
  </si>
  <si>
    <t>(2)  Cross Breed (Pure</t>
  </si>
  <si>
    <t>1) All European breeds and Temperate x</t>
  </si>
  <si>
    <t xml:space="preserve">    Rate</t>
  </si>
  <si>
    <r>
      <t xml:space="preserve">(D) </t>
    </r>
    <r>
      <rPr>
        <b/>
        <u val="single"/>
        <sz val="10"/>
        <rFont val="Arial"/>
        <family val="2"/>
      </rPr>
      <t>CATEGORY - HEIFERS /BUFFALOES</t>
    </r>
  </si>
  <si>
    <t xml:space="preserve">  Cross Breed Bull </t>
  </si>
  <si>
    <t xml:space="preserve">    All Pure Breed and </t>
  </si>
  <si>
    <t xml:space="preserve">  </t>
  </si>
  <si>
    <t>**  All Culls should be sold at the highest tendered rate.</t>
  </si>
  <si>
    <t xml:space="preserve"> PRICE LIST - LIVESTOCK SALES</t>
  </si>
  <si>
    <t xml:space="preserve">           Nilli Ravi and Crosses</t>
  </si>
  <si>
    <t xml:space="preserve">      9 Yrs. </t>
  </si>
  <si>
    <t>Rs.</t>
  </si>
  <si>
    <t>Rs,10,000/-</t>
  </si>
  <si>
    <t xml:space="preserve">             Basic Rate</t>
  </si>
  <si>
    <t xml:space="preserve"> teats </t>
  </si>
  <si>
    <t>Value</t>
  </si>
  <si>
    <t>Genetic</t>
  </si>
  <si>
    <t>(Rs.)</t>
  </si>
  <si>
    <t>Additional Rate</t>
  </si>
  <si>
    <t>2500-2800ltrs</t>
  </si>
  <si>
    <t>2300-2500ltrs</t>
  </si>
  <si>
    <t>2000-2300ltrs</t>
  </si>
  <si>
    <t>1700-2000ltrs</t>
  </si>
  <si>
    <t>1400-1700ltrs</t>
  </si>
  <si>
    <t>1400&gt;ltrs</t>
  </si>
  <si>
    <t>&gt;2000ltrs</t>
  </si>
  <si>
    <t>2000-1800ltrs</t>
  </si>
  <si>
    <t>1800-1600ltrs</t>
  </si>
  <si>
    <t>1600-1400ltrs</t>
  </si>
  <si>
    <t>1400-1200ltrs</t>
  </si>
  <si>
    <t>1200&gt;ltrs</t>
  </si>
  <si>
    <t>Add for Avg. Lactation Yield of the Mother (From Lact.No1 to Last Lactation)</t>
  </si>
  <si>
    <t>Calves Rs.130/-</t>
  </si>
  <si>
    <t>** Minimum cull rate - Rs.75/- per kg./Live weight.</t>
  </si>
  <si>
    <t>** Minimum cull rate would be Rs.75/- per Kg. Live weight.</t>
  </si>
  <si>
    <t xml:space="preserve">    age  6- 9  years</t>
  </si>
  <si>
    <t>Rs.130/-</t>
  </si>
  <si>
    <t>All pure Breed Rs.130/-</t>
  </si>
  <si>
    <t xml:space="preserve">      (Minimum Culled rate is Rs.275/- Kg.L.Weight)</t>
  </si>
  <si>
    <t xml:space="preserve">          Crosses and all</t>
  </si>
  <si>
    <t xml:space="preserve">          other trained cart</t>
  </si>
  <si>
    <t xml:space="preserve">          bulls</t>
  </si>
  <si>
    <t>Rs.1,200/L.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</si>
</sst>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0.0"/>
  </numFmts>
  <fonts count="17">
    <font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 Narrow"/>
      <family val="2"/>
    </font>
    <font>
      <b/>
      <sz val="14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8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0" fillId="0" borderId="13" xfId="0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3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12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0" fillId="0" borderId="17" xfId="0" applyBorder="1" applyAlignment="1">
      <alignment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5" fillId="0" borderId="14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43" fontId="0" fillId="0" borderId="14" xfId="0" applyNumberFormat="1" applyBorder="1" applyAlignment="1">
      <alignment horizontal="center"/>
    </xf>
    <xf numFmtId="43" fontId="0" fillId="0" borderId="15" xfId="0" applyNumberFormat="1" applyBorder="1" applyAlignment="1">
      <alignment horizontal="center"/>
    </xf>
    <xf numFmtId="43" fontId="0" fillId="0" borderId="1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9" fontId="0" fillId="0" borderId="0" xfId="21" applyBorder="1" applyAlignment="1">
      <alignment/>
    </xf>
    <xf numFmtId="0" fontId="5" fillId="0" borderId="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165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4" xfId="0" applyNumberFormat="1" applyBorder="1" applyAlignment="1">
      <alignment/>
    </xf>
    <xf numFmtId="43" fontId="0" fillId="0" borderId="25" xfId="0" applyNumberFormat="1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5" fillId="0" borderId="7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11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workbookViewId="0" topLeftCell="A1">
      <selection activeCell="B6" sqref="B6"/>
    </sheetView>
  </sheetViews>
  <sheetFormatPr defaultColWidth="9.140625" defaultRowHeight="12.75"/>
  <cols>
    <col min="1" max="1" width="11.00390625" style="0" customWidth="1"/>
    <col min="2" max="2" width="43.140625" style="0" customWidth="1"/>
    <col min="3" max="3" width="10.57421875" style="0" customWidth="1"/>
    <col min="4" max="4" width="17.8515625" style="0" customWidth="1"/>
    <col min="5" max="5" width="12.28125" style="0" hidden="1" customWidth="1"/>
    <col min="6" max="6" width="9.28125" style="0" customWidth="1"/>
    <col min="7" max="7" width="11.57421875" style="0" customWidth="1"/>
    <col min="8" max="8" width="19.57421875" style="0" customWidth="1"/>
    <col min="9" max="9" width="17.7109375" style="0" customWidth="1"/>
    <col min="10" max="10" width="15.140625" style="0" customWidth="1"/>
  </cols>
  <sheetData>
    <row r="2" spans="1:7" ht="18">
      <c r="A2" s="80"/>
      <c r="B2" s="6" t="s">
        <v>121</v>
      </c>
      <c r="C2" s="81"/>
      <c r="D2" s="82"/>
      <c r="E2" s="82"/>
      <c r="F2" s="19"/>
      <c r="G2" s="19"/>
    </row>
    <row r="3" spans="1:5" ht="18">
      <c r="A3" s="80"/>
      <c r="B3" s="80"/>
      <c r="C3" s="7" t="s">
        <v>35</v>
      </c>
      <c r="D3" s="8"/>
      <c r="E3" s="8"/>
    </row>
    <row r="4" spans="1:7" ht="18">
      <c r="A4" s="6" t="s">
        <v>34</v>
      </c>
      <c r="B4" s="81"/>
      <c r="C4" s="7" t="s">
        <v>80</v>
      </c>
      <c r="D4" s="79"/>
      <c r="E4" s="79"/>
      <c r="F4" s="83"/>
      <c r="G4" s="83"/>
    </row>
    <row r="6" spans="2:3" ht="12.75">
      <c r="B6" s="5" t="s">
        <v>166</v>
      </c>
      <c r="C6" s="84"/>
    </row>
    <row r="7" spans="2:3" ht="12.75">
      <c r="B7" s="56"/>
      <c r="C7" s="1"/>
    </row>
    <row r="8" spans="2:3" ht="9" customHeight="1" thickBot="1">
      <c r="B8" s="58"/>
      <c r="C8" s="11"/>
    </row>
    <row r="9" spans="2:9" ht="12.75">
      <c r="B9" s="14"/>
      <c r="C9" s="54"/>
      <c r="D9" s="55" t="s">
        <v>161</v>
      </c>
      <c r="E9" s="54"/>
      <c r="F9" s="55" t="s">
        <v>167</v>
      </c>
      <c r="G9" s="57"/>
      <c r="H9" s="54" t="s">
        <v>162</v>
      </c>
      <c r="I9" s="32" t="s">
        <v>163</v>
      </c>
    </row>
    <row r="10" spans="2:9" ht="13.5" thickBot="1">
      <c r="B10" s="3"/>
      <c r="C10" s="4"/>
      <c r="D10" s="85"/>
      <c r="E10" s="87"/>
      <c r="F10" s="52" t="s">
        <v>185</v>
      </c>
      <c r="G10" s="30"/>
      <c r="H10" s="53"/>
      <c r="I10" s="37"/>
    </row>
    <row r="11" spans="2:9" ht="12.75">
      <c r="B11" s="3"/>
      <c r="C11" s="34" t="s">
        <v>2</v>
      </c>
      <c r="D11" s="34" t="s">
        <v>4</v>
      </c>
      <c r="E11" s="34"/>
      <c r="F11" s="32"/>
      <c r="G11" s="34" t="s">
        <v>10</v>
      </c>
      <c r="H11" s="45" t="s">
        <v>14</v>
      </c>
      <c r="I11" s="34" t="s">
        <v>18</v>
      </c>
    </row>
    <row r="12" spans="1:9" ht="15.75">
      <c r="A12" t="s">
        <v>0</v>
      </c>
      <c r="B12" s="3" t="s">
        <v>21</v>
      </c>
      <c r="C12" s="35" t="s">
        <v>43</v>
      </c>
      <c r="D12" s="35" t="s">
        <v>5</v>
      </c>
      <c r="E12" s="35" t="s">
        <v>199</v>
      </c>
      <c r="F12" s="35" t="s">
        <v>7</v>
      </c>
      <c r="G12" s="35" t="s">
        <v>11</v>
      </c>
      <c r="H12" s="46" t="s">
        <v>15</v>
      </c>
      <c r="I12" s="35" t="s">
        <v>19</v>
      </c>
    </row>
    <row r="13" spans="2:9" ht="12.75">
      <c r="B13" s="3"/>
      <c r="C13" s="35" t="s">
        <v>1</v>
      </c>
      <c r="D13" s="35" t="s">
        <v>6</v>
      </c>
      <c r="E13" s="35" t="s">
        <v>198</v>
      </c>
      <c r="F13" s="35" t="s">
        <v>8</v>
      </c>
      <c r="G13" s="35" t="s">
        <v>12</v>
      </c>
      <c r="H13" s="46" t="s">
        <v>16</v>
      </c>
      <c r="I13" s="35" t="s">
        <v>20</v>
      </c>
    </row>
    <row r="14" spans="2:9" ht="13.5" thickBot="1">
      <c r="B14" s="16"/>
      <c r="C14" s="36" t="s">
        <v>3</v>
      </c>
      <c r="D14" s="37" t="s">
        <v>149</v>
      </c>
      <c r="E14" s="37" t="s">
        <v>200</v>
      </c>
      <c r="F14" s="37" t="s">
        <v>9</v>
      </c>
      <c r="G14" s="36" t="s">
        <v>13</v>
      </c>
      <c r="H14" s="47" t="s">
        <v>17</v>
      </c>
      <c r="I14" s="36"/>
    </row>
    <row r="15" spans="1:10" ht="12.75">
      <c r="A15" s="88"/>
      <c r="B15" s="3" t="s">
        <v>184</v>
      </c>
      <c r="C15" s="89">
        <v>155</v>
      </c>
      <c r="D15" s="92">
        <v>140</v>
      </c>
      <c r="E15" s="38">
        <v>5000</v>
      </c>
      <c r="F15" s="38">
        <v>4000</v>
      </c>
      <c r="G15" s="38">
        <v>1000</v>
      </c>
      <c r="H15" s="39" t="s">
        <v>136</v>
      </c>
      <c r="I15" s="39" t="s">
        <v>116</v>
      </c>
      <c r="J15" s="1"/>
    </row>
    <row r="16" spans="1:10" ht="12.75">
      <c r="A16" s="1"/>
      <c r="B16" s="18" t="s">
        <v>22</v>
      </c>
      <c r="C16" s="103"/>
      <c r="D16" s="90"/>
      <c r="E16" s="40"/>
      <c r="F16" s="40"/>
      <c r="G16" s="41" t="s">
        <v>110</v>
      </c>
      <c r="H16" s="41" t="s">
        <v>165</v>
      </c>
      <c r="I16" s="41" t="s">
        <v>112</v>
      </c>
      <c r="J16" s="1"/>
    </row>
    <row r="17" spans="1:10" ht="12.75">
      <c r="A17" s="1"/>
      <c r="B17" s="62"/>
      <c r="C17" s="103"/>
      <c r="D17" s="90"/>
      <c r="E17" s="40"/>
      <c r="F17" s="40"/>
      <c r="G17" s="41"/>
      <c r="H17" s="41"/>
      <c r="I17" s="41"/>
      <c r="J17" s="1"/>
    </row>
    <row r="18" spans="1:10" ht="12.75">
      <c r="A18" s="88"/>
      <c r="B18" s="62" t="s">
        <v>23</v>
      </c>
      <c r="C18" s="89">
        <v>135</v>
      </c>
      <c r="D18" s="90">
        <v>120</v>
      </c>
      <c r="E18" s="40">
        <v>2000</v>
      </c>
      <c r="F18" s="40">
        <v>4000</v>
      </c>
      <c r="G18" s="40">
        <v>1000</v>
      </c>
      <c r="H18" s="41" t="s">
        <v>136</v>
      </c>
      <c r="I18" s="41" t="s">
        <v>113</v>
      </c>
      <c r="J18" s="1"/>
    </row>
    <row r="19" spans="1:10" ht="12.75">
      <c r="A19" s="1"/>
      <c r="B19" s="62" t="s">
        <v>24</v>
      </c>
      <c r="C19" s="103"/>
      <c r="D19" s="90"/>
      <c r="E19" s="40"/>
      <c r="F19" s="40"/>
      <c r="G19" s="41" t="s">
        <v>111</v>
      </c>
      <c r="H19" s="41" t="s">
        <v>109</v>
      </c>
      <c r="I19" s="41" t="s">
        <v>112</v>
      </c>
      <c r="J19" s="1"/>
    </row>
    <row r="20" spans="1:10" ht="12.75">
      <c r="A20" s="1"/>
      <c r="B20" s="62" t="s">
        <v>25</v>
      </c>
      <c r="C20" s="103"/>
      <c r="D20" s="90"/>
      <c r="E20" s="40"/>
      <c r="F20" s="40"/>
      <c r="G20" s="41"/>
      <c r="H20" s="41"/>
      <c r="I20" s="41"/>
      <c r="J20" s="1"/>
    </row>
    <row r="21" spans="1:10" ht="12.75">
      <c r="A21" s="1"/>
      <c r="B21" s="62"/>
      <c r="C21" s="103"/>
      <c r="D21" s="90"/>
      <c r="E21" s="40"/>
      <c r="F21" s="40"/>
      <c r="G21" s="41"/>
      <c r="H21" s="41"/>
      <c r="I21" s="41"/>
      <c r="J21" s="1"/>
    </row>
    <row r="22" spans="1:10" ht="12.75">
      <c r="A22" s="88"/>
      <c r="B22" s="62" t="s">
        <v>26</v>
      </c>
      <c r="C22" s="89">
        <v>130</v>
      </c>
      <c r="D22" s="90">
        <v>125</v>
      </c>
      <c r="E22" s="40">
        <v>3000</v>
      </c>
      <c r="F22" s="40">
        <v>4000</v>
      </c>
      <c r="G22" s="40">
        <v>1000</v>
      </c>
      <c r="H22" s="41" t="s">
        <v>137</v>
      </c>
      <c r="I22" s="41" t="s">
        <v>113</v>
      </c>
      <c r="J22" s="1"/>
    </row>
    <row r="23" spans="1:10" ht="12.75">
      <c r="A23" s="1"/>
      <c r="B23" s="62" t="s">
        <v>27</v>
      </c>
      <c r="C23" s="103"/>
      <c r="D23" s="90"/>
      <c r="E23" s="40"/>
      <c r="F23" s="40"/>
      <c r="G23" s="41" t="s">
        <v>115</v>
      </c>
      <c r="H23" s="41" t="s">
        <v>114</v>
      </c>
      <c r="I23" s="41" t="s">
        <v>112</v>
      </c>
      <c r="J23" s="1"/>
    </row>
    <row r="24" spans="1:10" ht="12.75">
      <c r="A24" s="1"/>
      <c r="B24" s="62" t="s">
        <v>164</v>
      </c>
      <c r="C24" s="103"/>
      <c r="D24" s="90"/>
      <c r="E24" s="40"/>
      <c r="F24" s="40"/>
      <c r="G24" s="41"/>
      <c r="H24" s="41"/>
      <c r="I24" s="41"/>
      <c r="J24" s="1"/>
    </row>
    <row r="25" spans="1:9" ht="12.75">
      <c r="A25" s="1"/>
      <c r="B25" s="62"/>
      <c r="C25" s="103"/>
      <c r="D25" s="90"/>
      <c r="E25" s="40"/>
      <c r="F25" s="40"/>
      <c r="G25" s="41"/>
      <c r="H25" s="41"/>
      <c r="I25" s="41"/>
    </row>
    <row r="26" spans="1:9" ht="12.75">
      <c r="A26" s="88"/>
      <c r="B26" s="62" t="s">
        <v>28</v>
      </c>
      <c r="C26" s="89">
        <v>125</v>
      </c>
      <c r="D26" s="90">
        <v>120</v>
      </c>
      <c r="E26" s="40">
        <v>2000</v>
      </c>
      <c r="F26" s="40">
        <v>4000</v>
      </c>
      <c r="G26" s="40" t="s">
        <v>140</v>
      </c>
      <c r="H26" s="41" t="s">
        <v>99</v>
      </c>
      <c r="I26" s="41" t="s">
        <v>113</v>
      </c>
    </row>
    <row r="27" spans="1:9" ht="13.5" thickBot="1">
      <c r="A27" s="2"/>
      <c r="B27" s="64" t="s">
        <v>29</v>
      </c>
      <c r="C27" s="104"/>
      <c r="D27" s="91"/>
      <c r="E27" s="42"/>
      <c r="F27" s="43"/>
      <c r="G27" s="42" t="s">
        <v>0</v>
      </c>
      <c r="H27" s="42" t="s">
        <v>0</v>
      </c>
      <c r="I27" s="42" t="s">
        <v>112</v>
      </c>
    </row>
    <row r="28" ht="12.75">
      <c r="I28" s="1"/>
    </row>
    <row r="29" ht="12.75">
      <c r="I29" s="1"/>
    </row>
    <row r="30" spans="4:9" ht="12.75">
      <c r="D30" t="s">
        <v>30</v>
      </c>
      <c r="I30" s="1"/>
    </row>
    <row r="31" spans="4:7" ht="12.75">
      <c r="D31" t="s">
        <v>31</v>
      </c>
      <c r="G31" t="s">
        <v>33</v>
      </c>
    </row>
    <row r="32" spans="4:7" ht="12.75">
      <c r="D32" t="s">
        <v>32</v>
      </c>
      <c r="G32" t="s">
        <v>33</v>
      </c>
    </row>
    <row r="34" ht="12.75">
      <c r="D34" t="s">
        <v>216</v>
      </c>
    </row>
    <row r="35" ht="12.75">
      <c r="D35" t="s">
        <v>142</v>
      </c>
    </row>
  </sheetData>
  <printOptions/>
  <pageMargins left="0.75" right="0" top="1.04" bottom="0.62" header="0.5" footer="0.5"/>
  <pageSetup fitToHeight="1" fitToWidth="1" horizontalDpi="180" verticalDpi="1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7"/>
  <sheetViews>
    <sheetView workbookViewId="0" topLeftCell="A1">
      <selection activeCell="B49" sqref="B49"/>
    </sheetView>
  </sheetViews>
  <sheetFormatPr defaultColWidth="9.140625" defaultRowHeight="12.75"/>
  <cols>
    <col min="2" max="2" width="19.421875" style="0" customWidth="1"/>
    <col min="3" max="3" width="12.421875" style="0" customWidth="1"/>
    <col min="4" max="4" width="12.8515625" style="0" customWidth="1"/>
    <col min="5" max="5" width="12.8515625" style="0" hidden="1" customWidth="1"/>
    <col min="6" max="6" width="12.421875" style="0" customWidth="1"/>
    <col min="7" max="7" width="10.7109375" style="0" customWidth="1"/>
    <col min="8" max="8" width="16.57421875" style="0" customWidth="1"/>
    <col min="9" max="9" width="19.00390625" style="0" customWidth="1"/>
  </cols>
  <sheetData>
    <row r="3" spans="2:3" ht="18">
      <c r="B3" t="s">
        <v>36</v>
      </c>
      <c r="C3" s="9"/>
    </row>
    <row r="5" ht="12.75">
      <c r="B5" t="s">
        <v>37</v>
      </c>
    </row>
    <row r="8" ht="12.75">
      <c r="B8" s="5" t="s">
        <v>38</v>
      </c>
    </row>
    <row r="9" spans="2:9" ht="12.75">
      <c r="B9" s="1"/>
      <c r="C9" s="1"/>
      <c r="D9" s="1"/>
      <c r="E9" s="1"/>
      <c r="F9" s="1"/>
      <c r="G9" s="1"/>
      <c r="H9" s="1"/>
      <c r="I9" s="1"/>
    </row>
    <row r="10" spans="2:9" ht="13.5" thickBot="1">
      <c r="B10" s="1"/>
      <c r="C10" s="1"/>
      <c r="D10" s="1"/>
      <c r="E10" s="1"/>
      <c r="F10" s="1"/>
      <c r="G10" s="1"/>
      <c r="H10" s="1"/>
      <c r="I10" s="1"/>
    </row>
    <row r="11" spans="2:9" ht="12.75">
      <c r="B11" s="14"/>
      <c r="C11" s="22" t="s">
        <v>196</v>
      </c>
      <c r="D11" s="23"/>
      <c r="E11" s="21"/>
      <c r="F11" s="21" t="s">
        <v>201</v>
      </c>
      <c r="G11" s="23"/>
      <c r="H11" s="31" t="s">
        <v>40</v>
      </c>
      <c r="I11" s="31" t="s">
        <v>41</v>
      </c>
    </row>
    <row r="12" spans="2:9" ht="13.5" thickBot="1">
      <c r="B12" s="15"/>
      <c r="C12" s="4"/>
      <c r="D12" s="12"/>
      <c r="E12" s="11"/>
      <c r="F12" s="52"/>
      <c r="G12" s="12"/>
      <c r="H12" s="16"/>
      <c r="I12" s="16"/>
    </row>
    <row r="13" spans="2:9" ht="12.75">
      <c r="B13" s="15"/>
      <c r="C13" s="14" t="s">
        <v>42</v>
      </c>
      <c r="D13" s="14" t="s">
        <v>47</v>
      </c>
      <c r="E13" s="35" t="s">
        <v>199</v>
      </c>
      <c r="F13" s="14" t="s">
        <v>7</v>
      </c>
      <c r="G13" s="14" t="s">
        <v>53</v>
      </c>
      <c r="H13" s="14" t="s">
        <v>57</v>
      </c>
      <c r="I13" s="14" t="s">
        <v>168</v>
      </c>
    </row>
    <row r="14" spans="2:9" ht="12.75">
      <c r="B14" s="15"/>
      <c r="C14" s="15" t="s">
        <v>43</v>
      </c>
      <c r="D14" s="15" t="s">
        <v>48</v>
      </c>
      <c r="E14" s="35" t="s">
        <v>198</v>
      </c>
      <c r="F14" s="15" t="s">
        <v>8</v>
      </c>
      <c r="G14" s="15" t="s">
        <v>54</v>
      </c>
      <c r="H14" s="15" t="s">
        <v>58</v>
      </c>
      <c r="I14" s="15" t="s">
        <v>62</v>
      </c>
    </row>
    <row r="15" spans="2:9" ht="12.75">
      <c r="B15" s="15" t="s">
        <v>39</v>
      </c>
      <c r="C15" s="15" t="s">
        <v>44</v>
      </c>
      <c r="D15" s="15" t="s">
        <v>49</v>
      </c>
      <c r="E15" s="26"/>
      <c r="F15" s="15"/>
      <c r="G15" s="15" t="s">
        <v>55</v>
      </c>
      <c r="H15" s="15" t="s">
        <v>59</v>
      </c>
      <c r="I15" s="15"/>
    </row>
    <row r="16" spans="2:9" ht="12.75">
      <c r="B16" s="15"/>
      <c r="C16" s="15" t="s">
        <v>45</v>
      </c>
      <c r="D16" s="15" t="s">
        <v>50</v>
      </c>
      <c r="E16" s="15"/>
      <c r="F16" s="15"/>
      <c r="G16" s="15" t="s">
        <v>169</v>
      </c>
      <c r="H16" s="15" t="s">
        <v>60</v>
      </c>
      <c r="I16" s="15"/>
    </row>
    <row r="17" spans="2:9" ht="12.75">
      <c r="B17" s="15"/>
      <c r="C17" s="15" t="s">
        <v>46</v>
      </c>
      <c r="D17" s="15" t="s">
        <v>45</v>
      </c>
      <c r="E17" s="15"/>
      <c r="F17" s="15"/>
      <c r="G17" s="15" t="s">
        <v>225</v>
      </c>
      <c r="H17" s="15" t="s">
        <v>197</v>
      </c>
      <c r="I17" s="15"/>
    </row>
    <row r="18" spans="2:9" ht="13.5" thickBot="1">
      <c r="B18" s="16"/>
      <c r="C18" s="16"/>
      <c r="D18" s="16" t="s">
        <v>51</v>
      </c>
      <c r="E18" s="16" t="s">
        <v>52</v>
      </c>
      <c r="F18" s="16" t="s">
        <v>52</v>
      </c>
      <c r="G18" s="16" t="s">
        <v>56</v>
      </c>
      <c r="H18" s="16" t="s">
        <v>61</v>
      </c>
      <c r="I18" s="16"/>
    </row>
    <row r="19" spans="2:9" ht="12.75">
      <c r="B19" s="66" t="s">
        <v>63</v>
      </c>
      <c r="C19" s="66"/>
      <c r="D19" s="66"/>
      <c r="E19" s="66"/>
      <c r="F19" s="66"/>
      <c r="G19" s="66"/>
      <c r="H19" s="66"/>
      <c r="I19" s="66"/>
    </row>
    <row r="20" spans="2:9" ht="12.75">
      <c r="B20" s="44" t="s">
        <v>64</v>
      </c>
      <c r="C20" s="40"/>
      <c r="D20" s="40"/>
      <c r="E20" s="40"/>
      <c r="F20" s="40"/>
      <c r="G20" s="40"/>
      <c r="H20" s="44"/>
      <c r="I20" s="44" t="s">
        <v>116</v>
      </c>
    </row>
    <row r="21" spans="1:9" ht="12.75">
      <c r="A21" s="88"/>
      <c r="B21" s="44" t="s">
        <v>130</v>
      </c>
      <c r="C21" s="90">
        <v>165</v>
      </c>
      <c r="D21" s="90">
        <v>135</v>
      </c>
      <c r="E21" s="40">
        <v>5000</v>
      </c>
      <c r="F21" s="40">
        <v>4000</v>
      </c>
      <c r="G21" s="40">
        <v>1200</v>
      </c>
      <c r="H21" s="44" t="s">
        <v>138</v>
      </c>
      <c r="I21" s="44" t="s">
        <v>119</v>
      </c>
    </row>
    <row r="22" spans="1:9" ht="13.5" thickBot="1">
      <c r="A22" s="1"/>
      <c r="B22" s="68"/>
      <c r="C22" s="91"/>
      <c r="D22" s="91"/>
      <c r="E22" s="43"/>
      <c r="F22" s="43"/>
      <c r="G22" s="43"/>
      <c r="H22" s="68" t="s">
        <v>117</v>
      </c>
      <c r="I22" s="68"/>
    </row>
    <row r="23" spans="1:9" ht="12.75">
      <c r="A23" s="1"/>
      <c r="B23" s="66" t="s">
        <v>183</v>
      </c>
      <c r="C23" s="92"/>
      <c r="D23" s="92"/>
      <c r="E23" s="38"/>
      <c r="F23" s="38"/>
      <c r="G23" s="38"/>
      <c r="H23" s="66"/>
      <c r="I23" s="66"/>
    </row>
    <row r="24" spans="1:9" ht="12.75">
      <c r="A24" s="88"/>
      <c r="B24" s="44" t="s">
        <v>65</v>
      </c>
      <c r="C24" s="90"/>
      <c r="D24" s="90"/>
      <c r="E24" s="40"/>
      <c r="F24" s="40"/>
      <c r="G24" s="40"/>
      <c r="H24" s="44"/>
      <c r="I24" s="44"/>
    </row>
    <row r="25" spans="1:9" ht="12.75">
      <c r="A25" s="88"/>
      <c r="B25" s="44" t="s">
        <v>66</v>
      </c>
      <c r="C25" s="90">
        <v>145</v>
      </c>
      <c r="D25" s="90">
        <v>135</v>
      </c>
      <c r="E25" s="40">
        <v>3000</v>
      </c>
      <c r="F25" s="40">
        <v>4000</v>
      </c>
      <c r="G25" s="40">
        <v>1200</v>
      </c>
      <c r="H25" s="44" t="s">
        <v>139</v>
      </c>
      <c r="I25" s="44" t="s">
        <v>116</v>
      </c>
    </row>
    <row r="26" spans="1:9" ht="12.75">
      <c r="A26" s="1"/>
      <c r="B26" s="44"/>
      <c r="C26" s="40"/>
      <c r="D26" s="40"/>
      <c r="E26" s="40"/>
      <c r="F26" s="40"/>
      <c r="G26" s="40"/>
      <c r="H26" s="44" t="s">
        <v>117</v>
      </c>
      <c r="I26" s="44" t="s">
        <v>118</v>
      </c>
    </row>
    <row r="27" spans="1:9" ht="13.5" thickBot="1">
      <c r="A27" s="1"/>
      <c r="B27" s="68"/>
      <c r="C27" s="43"/>
      <c r="D27" s="43"/>
      <c r="E27" s="43"/>
      <c r="F27" s="43"/>
      <c r="G27" s="43"/>
      <c r="H27" s="68"/>
      <c r="I27" s="68"/>
    </row>
    <row r="28" ht="12.75">
      <c r="A28" s="88"/>
    </row>
    <row r="29" ht="12.75">
      <c r="A29" s="1"/>
    </row>
    <row r="30" ht="12.75">
      <c r="A30" s="1"/>
    </row>
    <row r="31" spans="1:4" ht="12.75">
      <c r="A31" s="1"/>
      <c r="D31" t="s">
        <v>67</v>
      </c>
    </row>
    <row r="32" ht="12.75">
      <c r="A32" s="88">
        <f>350*C32+E32</f>
        <v>0</v>
      </c>
    </row>
    <row r="33" ht="12.75">
      <c r="D33" t="s">
        <v>68</v>
      </c>
    </row>
    <row r="35" ht="12.75">
      <c r="D35" t="s">
        <v>170</v>
      </c>
    </row>
    <row r="37" ht="12.75">
      <c r="D37" t="s">
        <v>217</v>
      </c>
    </row>
  </sheetData>
  <printOptions/>
  <pageMargins left="0.75" right="0" top="0.98" bottom="0.62" header="0.63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50"/>
  <sheetViews>
    <sheetView workbookViewId="0" topLeftCell="A25">
      <selection activeCell="A24" sqref="A23:B24"/>
    </sheetView>
  </sheetViews>
  <sheetFormatPr defaultColWidth="9.140625" defaultRowHeight="12.75"/>
  <cols>
    <col min="2" max="2" width="38.28125" style="0" customWidth="1"/>
    <col min="3" max="3" width="16.8515625" style="0" customWidth="1"/>
    <col min="4" max="4" width="15.7109375" style="0" hidden="1" customWidth="1"/>
    <col min="5" max="10" width="10.7109375" style="0" hidden="1" customWidth="1"/>
    <col min="11" max="11" width="28.00390625" style="0" customWidth="1"/>
    <col min="12" max="12" width="18.57421875" style="0" customWidth="1"/>
  </cols>
  <sheetData>
    <row r="3" spans="1:2" ht="15.75">
      <c r="A3" s="1"/>
      <c r="B3" s="10" t="s">
        <v>35</v>
      </c>
    </row>
    <row r="4" spans="1:2" ht="12.75">
      <c r="A4" s="56"/>
      <c r="B4" s="5" t="s">
        <v>191</v>
      </c>
    </row>
    <row r="5" spans="1:2" ht="12.75">
      <c r="A5" s="1"/>
      <c r="B5" s="1"/>
    </row>
    <row r="6" spans="1:2" ht="12.75">
      <c r="A6" s="1"/>
      <c r="B6" s="1"/>
    </row>
    <row r="7" spans="1:2" ht="15.75" customHeight="1">
      <c r="A7" s="24"/>
      <c r="B7" s="24" t="s">
        <v>171</v>
      </c>
    </row>
    <row r="8" spans="1:10" ht="13.5" thickBot="1">
      <c r="A8" s="33"/>
      <c r="B8" s="11"/>
      <c r="C8" s="1"/>
      <c r="D8" s="1"/>
      <c r="E8" s="1"/>
      <c r="F8" s="1"/>
      <c r="G8" s="1"/>
      <c r="H8" s="1"/>
      <c r="I8" s="1"/>
      <c r="J8" s="1"/>
    </row>
    <row r="9" spans="1:11" ht="13.5" thickBot="1">
      <c r="A9" s="1"/>
      <c r="B9" s="14"/>
      <c r="C9" s="32" t="s">
        <v>69</v>
      </c>
      <c r="D9" s="32"/>
      <c r="E9" s="105" t="s">
        <v>214</v>
      </c>
      <c r="F9" s="106"/>
      <c r="G9" s="106"/>
      <c r="H9" s="106"/>
      <c r="I9" s="106"/>
      <c r="J9" s="107"/>
      <c r="K9" s="14"/>
    </row>
    <row r="10" spans="1:11" ht="12.75">
      <c r="A10" s="1"/>
      <c r="B10" s="15" t="s">
        <v>131</v>
      </c>
      <c r="C10" s="26" t="s">
        <v>70</v>
      </c>
      <c r="D10" s="35" t="s">
        <v>199</v>
      </c>
      <c r="E10" s="35"/>
      <c r="F10" s="35"/>
      <c r="G10" s="35"/>
      <c r="H10" s="35"/>
      <c r="I10" s="35"/>
      <c r="J10" s="35"/>
      <c r="K10" s="26" t="s">
        <v>172</v>
      </c>
    </row>
    <row r="11" spans="2:11" ht="12.75">
      <c r="B11" s="15" t="s">
        <v>132</v>
      </c>
      <c r="C11" s="26" t="s">
        <v>51</v>
      </c>
      <c r="D11" s="35" t="s">
        <v>198</v>
      </c>
      <c r="E11" s="35" t="s">
        <v>202</v>
      </c>
      <c r="F11" s="35" t="s">
        <v>203</v>
      </c>
      <c r="G11" s="35" t="s">
        <v>204</v>
      </c>
      <c r="H11" s="35" t="s">
        <v>205</v>
      </c>
      <c r="I11" s="35" t="s">
        <v>206</v>
      </c>
      <c r="J11" s="35" t="s">
        <v>207</v>
      </c>
      <c r="K11" s="17" t="s">
        <v>79</v>
      </c>
    </row>
    <row r="12" spans="2:11" ht="12.75">
      <c r="B12" s="15"/>
      <c r="C12" s="15"/>
      <c r="D12" s="26"/>
      <c r="E12" s="26">
        <f>(2500+2800)/2</f>
        <v>2650</v>
      </c>
      <c r="F12" s="26">
        <f>(2300+2500)/2</f>
        <v>2400</v>
      </c>
      <c r="G12" s="26">
        <f>(2000+2300)/2</f>
        <v>2150</v>
      </c>
      <c r="H12" s="26">
        <f>(1700+2000)/2</f>
        <v>1850</v>
      </c>
      <c r="I12" s="26">
        <f>(1400+1700)/2</f>
        <v>1550</v>
      </c>
      <c r="J12" s="26">
        <v>1400</v>
      </c>
      <c r="K12" s="15"/>
    </row>
    <row r="13" spans="2:11" ht="13.5" thickBot="1">
      <c r="B13" s="16"/>
      <c r="C13" s="16"/>
      <c r="D13" s="86" t="s">
        <v>194</v>
      </c>
      <c r="E13" s="86"/>
      <c r="F13" s="86"/>
      <c r="G13" s="86"/>
      <c r="H13" s="86"/>
      <c r="I13" s="86"/>
      <c r="J13" s="86"/>
      <c r="K13" s="86" t="s">
        <v>194</v>
      </c>
    </row>
    <row r="14" spans="2:11" ht="12.75">
      <c r="B14" s="66"/>
      <c r="C14" s="66"/>
      <c r="D14" s="66"/>
      <c r="E14" s="66"/>
      <c r="F14" s="66"/>
      <c r="G14" s="66"/>
      <c r="H14" s="66"/>
      <c r="I14" s="66"/>
      <c r="J14" s="66"/>
      <c r="K14" s="66"/>
    </row>
    <row r="15" spans="2:11" ht="12.75">
      <c r="B15" s="44"/>
      <c r="C15" s="44"/>
      <c r="D15" s="44"/>
      <c r="E15" s="44"/>
      <c r="F15" s="44"/>
      <c r="G15" s="44"/>
      <c r="H15" s="44"/>
      <c r="I15" s="44"/>
      <c r="J15" s="44"/>
      <c r="K15" s="67"/>
    </row>
    <row r="16" spans="1:11" ht="12.75">
      <c r="A16" s="88"/>
      <c r="B16" s="44" t="s">
        <v>71</v>
      </c>
      <c r="C16" s="89">
        <v>215</v>
      </c>
      <c r="D16" s="78">
        <f>5000+5000*0.15</f>
        <v>5750</v>
      </c>
      <c r="E16" s="89">
        <f aca="true" t="shared" si="0" ref="E16:J16">E12*2</f>
        <v>5300</v>
      </c>
      <c r="F16" s="89">
        <f t="shared" si="0"/>
        <v>4800</v>
      </c>
      <c r="G16" s="89">
        <f t="shared" si="0"/>
        <v>4300</v>
      </c>
      <c r="H16" s="89">
        <f t="shared" si="0"/>
        <v>3700</v>
      </c>
      <c r="I16" s="89">
        <f t="shared" si="0"/>
        <v>3100</v>
      </c>
      <c r="J16" s="89">
        <f t="shared" si="0"/>
        <v>2800</v>
      </c>
      <c r="K16" s="89">
        <f>3000+3000*0.15</f>
        <v>3450</v>
      </c>
    </row>
    <row r="17" spans="2:11" ht="12.75">
      <c r="B17" s="44" t="s">
        <v>72</v>
      </c>
      <c r="C17" s="89"/>
      <c r="D17" s="67"/>
      <c r="E17" s="67"/>
      <c r="F17" s="67"/>
      <c r="G17" s="67"/>
      <c r="H17" s="67"/>
      <c r="I17" s="67"/>
      <c r="J17" s="67"/>
      <c r="K17" s="67"/>
    </row>
    <row r="18" spans="2:11" ht="12.75">
      <c r="B18" s="44" t="s">
        <v>73</v>
      </c>
      <c r="C18" s="89"/>
      <c r="D18" s="67"/>
      <c r="E18" s="67"/>
      <c r="F18" s="67"/>
      <c r="G18" s="67"/>
      <c r="H18" s="67"/>
      <c r="I18" s="67"/>
      <c r="J18" s="67"/>
      <c r="K18" s="67"/>
    </row>
    <row r="19" spans="2:11" ht="12.75">
      <c r="B19" s="44"/>
      <c r="C19" s="89"/>
      <c r="D19" s="78"/>
      <c r="E19" s="78"/>
      <c r="F19" s="78"/>
      <c r="G19" s="78"/>
      <c r="H19" s="78"/>
      <c r="I19" s="78"/>
      <c r="J19" s="78"/>
      <c r="K19" s="67"/>
    </row>
    <row r="20" spans="1:11" ht="12.75">
      <c r="A20" s="88"/>
      <c r="B20" s="44" t="s">
        <v>173</v>
      </c>
      <c r="C20" s="89">
        <v>175</v>
      </c>
      <c r="D20" s="78">
        <f>2000+2000*0.15</f>
        <v>2300</v>
      </c>
      <c r="E20" s="89">
        <f aca="true" t="shared" si="1" ref="E20:J20">E12*1.5</f>
        <v>3975</v>
      </c>
      <c r="F20" s="89">
        <f t="shared" si="1"/>
        <v>3600</v>
      </c>
      <c r="G20" s="89">
        <f t="shared" si="1"/>
        <v>3225</v>
      </c>
      <c r="H20" s="89">
        <f t="shared" si="1"/>
        <v>2775</v>
      </c>
      <c r="I20" s="89">
        <f t="shared" si="1"/>
        <v>2325</v>
      </c>
      <c r="J20" s="89">
        <f t="shared" si="1"/>
        <v>2100</v>
      </c>
      <c r="K20" s="89">
        <f>3000+3000*0.15</f>
        <v>3450</v>
      </c>
    </row>
    <row r="21" spans="2:11" ht="12.75">
      <c r="B21" s="44" t="s">
        <v>74</v>
      </c>
      <c r="C21" s="89"/>
      <c r="D21" s="67"/>
      <c r="E21" s="67"/>
      <c r="F21" s="67"/>
      <c r="G21" s="67"/>
      <c r="H21" s="67"/>
      <c r="I21" s="67"/>
      <c r="J21" s="67"/>
      <c r="K21" s="67"/>
    </row>
    <row r="22" spans="2:11" ht="12.75">
      <c r="B22" s="44" t="s">
        <v>75</v>
      </c>
      <c r="C22" s="89"/>
      <c r="D22" s="67"/>
      <c r="E22" s="67"/>
      <c r="F22" s="67"/>
      <c r="G22" s="67"/>
      <c r="H22" s="67"/>
      <c r="I22" s="67"/>
      <c r="J22" s="67"/>
      <c r="K22" s="67"/>
    </row>
    <row r="23" spans="2:11" ht="12.75">
      <c r="B23" s="44"/>
      <c r="C23" s="89" t="s">
        <v>0</v>
      </c>
      <c r="D23" s="78"/>
      <c r="E23" s="78"/>
      <c r="F23" s="78"/>
      <c r="G23" s="78"/>
      <c r="H23" s="78"/>
      <c r="I23" s="78"/>
      <c r="J23" s="78"/>
      <c r="K23" s="67"/>
    </row>
    <row r="24" spans="1:11" ht="12.75">
      <c r="A24" s="88"/>
      <c r="B24" s="44" t="s">
        <v>76</v>
      </c>
      <c r="C24" s="89">
        <v>160</v>
      </c>
      <c r="D24" s="78">
        <f>3000+3000*0.15</f>
        <v>3450</v>
      </c>
      <c r="E24" s="89">
        <f aca="true" t="shared" si="2" ref="E24:J24">E12*1</f>
        <v>2650</v>
      </c>
      <c r="F24" s="89">
        <f t="shared" si="2"/>
        <v>2400</v>
      </c>
      <c r="G24" s="89">
        <f t="shared" si="2"/>
        <v>2150</v>
      </c>
      <c r="H24" s="89">
        <f t="shared" si="2"/>
        <v>1850</v>
      </c>
      <c r="I24" s="89">
        <f t="shared" si="2"/>
        <v>1550</v>
      </c>
      <c r="J24" s="89">
        <f t="shared" si="2"/>
        <v>1400</v>
      </c>
      <c r="K24" s="89">
        <f>3000+3000*0.15</f>
        <v>3450</v>
      </c>
    </row>
    <row r="25" spans="2:11" ht="12.75">
      <c r="B25" s="44" t="s">
        <v>77</v>
      </c>
      <c r="C25" s="89"/>
      <c r="D25" s="67"/>
      <c r="E25" s="67"/>
      <c r="F25" s="67"/>
      <c r="G25" s="67"/>
      <c r="H25" s="67"/>
      <c r="I25" s="67"/>
      <c r="J25" s="67"/>
      <c r="K25" s="67"/>
    </row>
    <row r="26" spans="2:11" ht="12.75">
      <c r="B26" s="44" t="s">
        <v>78</v>
      </c>
      <c r="C26" s="89"/>
      <c r="D26" s="67"/>
      <c r="E26" s="67"/>
      <c r="F26" s="67"/>
      <c r="G26" s="67"/>
      <c r="H26" s="67"/>
      <c r="I26" s="67"/>
      <c r="J26" s="67"/>
      <c r="K26" s="67"/>
    </row>
    <row r="27" spans="2:11" ht="12.75">
      <c r="B27" s="44"/>
      <c r="C27" s="89"/>
      <c r="D27" s="67"/>
      <c r="E27" s="67"/>
      <c r="F27" s="67"/>
      <c r="G27" s="67"/>
      <c r="H27" s="67"/>
      <c r="I27" s="67"/>
      <c r="J27" s="67"/>
      <c r="K27" s="67"/>
    </row>
    <row r="28" spans="2:11" ht="12.75">
      <c r="B28" s="44"/>
      <c r="C28" s="89"/>
      <c r="D28" s="67"/>
      <c r="E28" s="67"/>
      <c r="F28" s="67"/>
      <c r="G28" s="67"/>
      <c r="H28" s="67"/>
      <c r="I28" s="67"/>
      <c r="J28" s="67"/>
      <c r="K28" s="67"/>
    </row>
    <row r="29" spans="1:11" ht="12.75">
      <c r="A29" s="88"/>
      <c r="B29" s="44" t="s">
        <v>133</v>
      </c>
      <c r="C29" s="89">
        <v>160</v>
      </c>
      <c r="D29" s="78">
        <f>2000+2000*0.15</f>
        <v>2300</v>
      </c>
      <c r="E29" s="78"/>
      <c r="F29" s="78"/>
      <c r="G29" s="78"/>
      <c r="H29" s="78"/>
      <c r="I29" s="78"/>
      <c r="J29" s="78"/>
      <c r="K29" s="89">
        <f>3000+3000*0.15</f>
        <v>3450</v>
      </c>
    </row>
    <row r="30" spans="2:11" ht="12.75">
      <c r="B30" s="44" t="s">
        <v>134</v>
      </c>
      <c r="C30" s="89"/>
      <c r="D30" s="67"/>
      <c r="E30" s="67"/>
      <c r="F30" s="67"/>
      <c r="G30" s="67"/>
      <c r="H30" s="67"/>
      <c r="I30" s="67"/>
      <c r="J30" s="67"/>
      <c r="K30" s="44"/>
    </row>
    <row r="31" spans="2:11" ht="12.75">
      <c r="B31" s="44" t="s">
        <v>135</v>
      </c>
      <c r="C31" s="94"/>
      <c r="D31" s="44"/>
      <c r="E31" s="44"/>
      <c r="F31" s="44"/>
      <c r="G31" s="44"/>
      <c r="H31" s="44"/>
      <c r="I31" s="44"/>
      <c r="J31" s="44"/>
      <c r="K31" s="44"/>
    </row>
    <row r="32" spans="2:11" ht="12.75">
      <c r="B32" s="44"/>
      <c r="C32" s="94"/>
      <c r="D32" s="44"/>
      <c r="E32" s="44"/>
      <c r="F32" s="44"/>
      <c r="G32" s="44"/>
      <c r="H32" s="44"/>
      <c r="I32" s="44"/>
      <c r="J32" s="44"/>
      <c r="K32" s="44"/>
    </row>
    <row r="33" spans="2:11" ht="12.75">
      <c r="B33" s="44"/>
      <c r="C33" s="94"/>
      <c r="D33" s="44"/>
      <c r="E33" s="44"/>
      <c r="F33" s="44"/>
      <c r="G33" s="44"/>
      <c r="H33" s="44"/>
      <c r="I33" s="44"/>
      <c r="J33" s="44"/>
      <c r="K33" s="44"/>
    </row>
    <row r="34" spans="2:11" ht="12.75">
      <c r="B34" s="44"/>
      <c r="C34" s="94"/>
      <c r="D34" s="44"/>
      <c r="E34" s="44"/>
      <c r="F34" s="44"/>
      <c r="G34" s="44"/>
      <c r="H34" s="44"/>
      <c r="I34" s="44"/>
      <c r="J34" s="44"/>
      <c r="K34" s="44"/>
    </row>
    <row r="35" spans="2:11" ht="13.5" thickBot="1">
      <c r="B35" s="68"/>
      <c r="C35" s="95"/>
      <c r="D35" s="68"/>
      <c r="E35" s="68"/>
      <c r="F35" s="68"/>
      <c r="G35" s="68"/>
      <c r="H35" s="68"/>
      <c r="I35" s="68"/>
      <c r="J35" s="68"/>
      <c r="K35" s="68"/>
    </row>
    <row r="36" ht="12.75">
      <c r="C36" s="96"/>
    </row>
    <row r="37" spans="2:10" ht="15" customHeight="1" thickBot="1">
      <c r="B37" s="19" t="s">
        <v>186</v>
      </c>
      <c r="C37" s="97"/>
      <c r="D37" s="19"/>
      <c r="E37" s="19"/>
      <c r="F37" s="19"/>
      <c r="G37" s="19"/>
      <c r="H37" s="19"/>
      <c r="I37" s="19"/>
      <c r="J37" s="19"/>
    </row>
    <row r="38" spans="2:11" ht="13.5" thickBot="1">
      <c r="B38" s="14"/>
      <c r="C38" s="98" t="s">
        <v>69</v>
      </c>
      <c r="D38" s="32"/>
      <c r="E38" s="105" t="s">
        <v>214</v>
      </c>
      <c r="F38" s="106"/>
      <c r="G38" s="106"/>
      <c r="H38" s="106"/>
      <c r="I38" s="106"/>
      <c r="J38" s="107"/>
      <c r="K38" s="14"/>
    </row>
    <row r="39" spans="2:11" ht="12.75">
      <c r="B39" s="15" t="s">
        <v>131</v>
      </c>
      <c r="C39" s="99" t="s">
        <v>70</v>
      </c>
      <c r="D39" s="35" t="s">
        <v>199</v>
      </c>
      <c r="E39" s="35"/>
      <c r="F39" s="35"/>
      <c r="G39" s="35"/>
      <c r="H39" s="35"/>
      <c r="I39" s="35"/>
      <c r="J39" s="35"/>
      <c r="K39" s="26" t="s">
        <v>172</v>
      </c>
    </row>
    <row r="40" spans="2:11" ht="12.75">
      <c r="B40" s="15" t="s">
        <v>132</v>
      </c>
      <c r="C40" s="99" t="s">
        <v>51</v>
      </c>
      <c r="D40" s="35" t="s">
        <v>198</v>
      </c>
      <c r="E40" s="35" t="s">
        <v>208</v>
      </c>
      <c r="F40" s="35" t="s">
        <v>209</v>
      </c>
      <c r="G40" s="35" t="s">
        <v>210</v>
      </c>
      <c r="H40" s="35" t="s">
        <v>211</v>
      </c>
      <c r="I40" s="35" t="s">
        <v>212</v>
      </c>
      <c r="J40" s="35" t="s">
        <v>213</v>
      </c>
      <c r="K40" s="17" t="s">
        <v>79</v>
      </c>
    </row>
    <row r="41" spans="2:11" ht="12.75">
      <c r="B41" s="15"/>
      <c r="C41" s="100"/>
      <c r="D41" s="26"/>
      <c r="E41" s="26">
        <v>2000</v>
      </c>
      <c r="F41" s="26">
        <f>(2000+1800)/2</f>
        <v>1900</v>
      </c>
      <c r="G41" s="26">
        <f>(1800+1600)/2</f>
        <v>1700</v>
      </c>
      <c r="H41" s="26">
        <f>(1600+1400)/2</f>
        <v>1500</v>
      </c>
      <c r="I41" s="26">
        <f>(1400+1200)/2</f>
        <v>1300</v>
      </c>
      <c r="J41" s="26">
        <v>1200</v>
      </c>
      <c r="K41" s="15"/>
    </row>
    <row r="42" spans="2:11" ht="13.5" thickBot="1">
      <c r="B42" s="16"/>
      <c r="C42" s="101"/>
      <c r="D42" s="86" t="s">
        <v>194</v>
      </c>
      <c r="E42" s="86"/>
      <c r="F42" s="86"/>
      <c r="G42" s="86"/>
      <c r="H42" s="86"/>
      <c r="I42" s="86"/>
      <c r="J42" s="86"/>
      <c r="K42" s="86" t="s">
        <v>194</v>
      </c>
    </row>
    <row r="43" spans="2:11" ht="12.75">
      <c r="B43" s="60"/>
      <c r="C43" s="102"/>
      <c r="D43" s="61"/>
      <c r="E43" s="61"/>
      <c r="F43" s="61"/>
      <c r="G43" s="61"/>
      <c r="H43" s="61"/>
      <c r="I43" s="61"/>
      <c r="J43" s="61"/>
      <c r="K43" s="61"/>
    </row>
    <row r="44" spans="1:11" ht="12.75">
      <c r="A44" s="88"/>
      <c r="B44" s="62" t="s">
        <v>83</v>
      </c>
      <c r="C44" s="94"/>
      <c r="D44" s="63"/>
      <c r="E44" s="63"/>
      <c r="F44" s="63"/>
      <c r="G44" s="63"/>
      <c r="H44" s="63"/>
      <c r="I44" s="63"/>
      <c r="J44" s="63"/>
      <c r="K44" s="63"/>
    </row>
    <row r="45" spans="1:11" ht="12.75">
      <c r="A45" s="88"/>
      <c r="B45" s="62" t="s">
        <v>192</v>
      </c>
      <c r="C45" s="89">
        <v>200</v>
      </c>
      <c r="D45" s="78">
        <f>3000+3000*0.15</f>
        <v>3450</v>
      </c>
      <c r="E45" s="89">
        <f aca="true" t="shared" si="3" ref="E45:J45">E41*2</f>
        <v>4000</v>
      </c>
      <c r="F45" s="89">
        <f t="shared" si="3"/>
        <v>3800</v>
      </c>
      <c r="G45" s="89">
        <f t="shared" si="3"/>
        <v>3400</v>
      </c>
      <c r="H45" s="89">
        <f t="shared" si="3"/>
        <v>3000</v>
      </c>
      <c r="I45" s="89">
        <f t="shared" si="3"/>
        <v>2600</v>
      </c>
      <c r="J45" s="89">
        <f t="shared" si="3"/>
        <v>2400</v>
      </c>
      <c r="K45" s="89">
        <f>3000+3000*0.15</f>
        <v>3450</v>
      </c>
    </row>
    <row r="46" spans="2:11" ht="12.75">
      <c r="B46" s="62"/>
      <c r="C46" s="94"/>
      <c r="D46" s="63"/>
      <c r="E46" s="63"/>
      <c r="F46" s="63"/>
      <c r="G46" s="63"/>
      <c r="H46" s="63"/>
      <c r="I46" s="63"/>
      <c r="J46" s="63"/>
      <c r="K46" s="63"/>
    </row>
    <row r="47" spans="2:11" ht="12.75">
      <c r="B47" s="62"/>
      <c r="C47" s="94"/>
      <c r="D47" s="63"/>
      <c r="E47" s="63"/>
      <c r="F47" s="63"/>
      <c r="G47" s="63"/>
      <c r="H47" s="63"/>
      <c r="I47" s="63"/>
      <c r="J47" s="63"/>
      <c r="K47" s="63"/>
    </row>
    <row r="48" spans="1:11" ht="12.75">
      <c r="A48" s="88"/>
      <c r="B48" s="62" t="s">
        <v>174</v>
      </c>
      <c r="C48" s="89">
        <v>170</v>
      </c>
      <c r="D48" s="78">
        <f>2000+2000*0.15</f>
        <v>2300</v>
      </c>
      <c r="E48" s="89">
        <f aca="true" t="shared" si="4" ref="E48:J48">E41*1.5</f>
        <v>3000</v>
      </c>
      <c r="F48" s="89">
        <f t="shared" si="4"/>
        <v>2850</v>
      </c>
      <c r="G48" s="89">
        <f t="shared" si="4"/>
        <v>2550</v>
      </c>
      <c r="H48" s="89">
        <f t="shared" si="4"/>
        <v>2250</v>
      </c>
      <c r="I48" s="89">
        <f t="shared" si="4"/>
        <v>1950</v>
      </c>
      <c r="J48" s="89">
        <f t="shared" si="4"/>
        <v>1800</v>
      </c>
      <c r="K48" s="89">
        <f>3000+3000*0.15</f>
        <v>3450</v>
      </c>
    </row>
    <row r="49" spans="2:11" ht="12.75">
      <c r="B49" s="62" t="s">
        <v>82</v>
      </c>
      <c r="C49" s="94"/>
      <c r="D49" s="63"/>
      <c r="E49" s="63"/>
      <c r="F49" s="63"/>
      <c r="G49" s="63"/>
      <c r="H49" s="63"/>
      <c r="I49" s="63"/>
      <c r="J49" s="63"/>
      <c r="K49" s="63"/>
    </row>
    <row r="50" spans="1:11" ht="13.5" thickBot="1">
      <c r="A50" s="51"/>
      <c r="B50" s="64"/>
      <c r="C50" s="95"/>
      <c r="D50" s="65"/>
      <c r="E50" s="65"/>
      <c r="F50" s="65"/>
      <c r="G50" s="65"/>
      <c r="H50" s="65"/>
      <c r="I50" s="65"/>
      <c r="J50" s="65"/>
      <c r="K50" s="65"/>
    </row>
  </sheetData>
  <mergeCells count="2">
    <mergeCell ref="E9:J9"/>
    <mergeCell ref="E38:J38"/>
  </mergeCells>
  <printOptions/>
  <pageMargins left="1" right="0" top="0.75" bottom="0.25" header="0.5" footer="0.5"/>
  <pageSetup fitToHeight="1" fitToWidth="1" horizontalDpi="600" verticalDpi="600" orientation="landscape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43"/>
  <sheetViews>
    <sheetView workbookViewId="0" topLeftCell="A23">
      <selection activeCell="B46" sqref="B46:B103"/>
    </sheetView>
  </sheetViews>
  <sheetFormatPr defaultColWidth="9.140625" defaultRowHeight="12.75"/>
  <cols>
    <col min="2" max="2" width="22.8515625" style="0" customWidth="1"/>
    <col min="3" max="3" width="20.00390625" style="0" customWidth="1"/>
    <col min="4" max="4" width="22.00390625" style="0" customWidth="1"/>
    <col min="5" max="5" width="20.421875" style="0" customWidth="1"/>
  </cols>
  <sheetData>
    <row r="3" ht="15.75">
      <c r="C3" s="10" t="s">
        <v>35</v>
      </c>
    </row>
    <row r="5" ht="12.75">
      <c r="C5" t="s">
        <v>84</v>
      </c>
    </row>
    <row r="7" ht="12.75">
      <c r="B7" s="27"/>
    </row>
    <row r="8" ht="12.75">
      <c r="B8" s="19" t="s">
        <v>175</v>
      </c>
    </row>
    <row r="10" ht="13.5" thickBot="1"/>
    <row r="11" spans="2:5" ht="12.75">
      <c r="B11" s="14"/>
      <c r="C11" s="14"/>
      <c r="D11" s="14"/>
      <c r="E11" s="14"/>
    </row>
    <row r="12" spans="2:5" ht="12.75">
      <c r="B12" s="17"/>
      <c r="C12" s="26" t="s">
        <v>86</v>
      </c>
      <c r="D12" s="26" t="s">
        <v>88</v>
      </c>
      <c r="E12" s="17" t="s">
        <v>90</v>
      </c>
    </row>
    <row r="13" spans="2:5" ht="12.75">
      <c r="B13" s="25" t="s">
        <v>85</v>
      </c>
      <c r="C13" s="26" t="s">
        <v>87</v>
      </c>
      <c r="D13" s="26" t="s">
        <v>176</v>
      </c>
      <c r="E13" s="17" t="s">
        <v>91</v>
      </c>
    </row>
    <row r="14" spans="2:5" ht="12.75">
      <c r="B14" s="17"/>
      <c r="C14" s="26" t="s">
        <v>81</v>
      </c>
      <c r="D14" s="26" t="s">
        <v>177</v>
      </c>
      <c r="E14" s="17" t="s">
        <v>92</v>
      </c>
    </row>
    <row r="15" spans="2:5" ht="13.5" thickBot="1">
      <c r="B15" s="16"/>
      <c r="C15" s="16"/>
      <c r="D15" s="20" t="s">
        <v>89</v>
      </c>
      <c r="E15" s="37" t="s">
        <v>194</v>
      </c>
    </row>
    <row r="16" spans="2:5" ht="12.75">
      <c r="B16" s="66"/>
      <c r="C16" s="66"/>
      <c r="D16" s="66"/>
      <c r="E16" s="66"/>
    </row>
    <row r="17" spans="2:5" ht="12.75">
      <c r="B17" s="44"/>
      <c r="C17" s="67"/>
      <c r="D17" s="44"/>
      <c r="E17" s="44"/>
    </row>
    <row r="18" spans="2:5" ht="12.75">
      <c r="B18" s="44" t="s">
        <v>93</v>
      </c>
      <c r="C18" s="67"/>
      <c r="D18" s="44"/>
      <c r="E18" s="44" t="s">
        <v>178</v>
      </c>
    </row>
    <row r="19" spans="2:5" ht="12.75">
      <c r="B19" s="44" t="s">
        <v>94</v>
      </c>
      <c r="C19" s="67" t="s">
        <v>218</v>
      </c>
      <c r="D19" s="44"/>
      <c r="E19" s="44" t="s">
        <v>193</v>
      </c>
    </row>
    <row r="20" spans="2:5" ht="12.75">
      <c r="B20" s="44" t="s">
        <v>95</v>
      </c>
      <c r="C20" s="67" t="s">
        <v>219</v>
      </c>
      <c r="D20" s="67"/>
      <c r="E20" s="44" t="s">
        <v>34</v>
      </c>
    </row>
    <row r="21" spans="2:5" ht="12.75">
      <c r="B21" s="44"/>
      <c r="C21" s="44"/>
      <c r="D21" s="44"/>
      <c r="E21" s="44"/>
    </row>
    <row r="22" spans="2:5" ht="12.75">
      <c r="B22" s="44"/>
      <c r="C22" s="44"/>
      <c r="D22" s="44"/>
      <c r="E22" s="44"/>
    </row>
    <row r="23" spans="2:5" ht="12.75">
      <c r="B23" s="44" t="s">
        <v>96</v>
      </c>
      <c r="C23" s="67" t="s">
        <v>188</v>
      </c>
      <c r="D23" s="44"/>
      <c r="E23" s="44" t="s">
        <v>100</v>
      </c>
    </row>
    <row r="24" spans="2:5" ht="12.75">
      <c r="B24" s="44" t="s">
        <v>97</v>
      </c>
      <c r="C24" s="67" t="s">
        <v>187</v>
      </c>
      <c r="D24" s="41"/>
      <c r="E24" s="44" t="s">
        <v>101</v>
      </c>
    </row>
    <row r="25" spans="2:7" ht="12.75">
      <c r="B25" s="44" t="s">
        <v>98</v>
      </c>
      <c r="C25" s="67" t="s">
        <v>215</v>
      </c>
      <c r="D25" s="67"/>
      <c r="E25" s="44" t="s">
        <v>102</v>
      </c>
      <c r="G25">
        <f>110+110*0.15</f>
        <v>126.5</v>
      </c>
    </row>
    <row r="26" spans="2:5" ht="12.75">
      <c r="B26" s="44" t="s">
        <v>95</v>
      </c>
      <c r="C26" s="44"/>
      <c r="D26" s="44"/>
      <c r="E26" s="44" t="s">
        <v>103</v>
      </c>
    </row>
    <row r="27" spans="2:5" ht="12.75">
      <c r="B27" s="44"/>
      <c r="C27" s="44"/>
      <c r="D27" s="44"/>
      <c r="E27" s="44"/>
    </row>
    <row r="28" spans="2:5" ht="12.75">
      <c r="B28" s="44"/>
      <c r="C28" s="67"/>
      <c r="D28" s="44"/>
      <c r="E28" s="44"/>
    </row>
    <row r="29" spans="2:5" ht="12.75">
      <c r="B29" s="44" t="s">
        <v>104</v>
      </c>
      <c r="C29" s="67"/>
      <c r="D29" s="44"/>
      <c r="E29" s="44"/>
    </row>
    <row r="30" spans="2:5" ht="12.75" hidden="1">
      <c r="B30" s="44"/>
      <c r="C30" s="67"/>
      <c r="D30" s="44"/>
      <c r="E30" s="44" t="s">
        <v>107</v>
      </c>
    </row>
    <row r="31" spans="2:5" ht="12.75">
      <c r="B31" s="44" t="s">
        <v>105</v>
      </c>
      <c r="C31" s="67"/>
      <c r="D31" s="44"/>
      <c r="E31" s="44"/>
    </row>
    <row r="32" spans="2:5" ht="12.75">
      <c r="B32" s="44" t="s">
        <v>106</v>
      </c>
      <c r="C32" s="41" t="s">
        <v>220</v>
      </c>
      <c r="D32" s="41"/>
      <c r="E32" s="44" t="s">
        <v>108</v>
      </c>
    </row>
    <row r="33" spans="2:5" ht="12.75">
      <c r="B33" s="44" t="s">
        <v>222</v>
      </c>
      <c r="C33" s="67" t="s">
        <v>179</v>
      </c>
      <c r="D33" s="44"/>
      <c r="E33" s="44" t="s">
        <v>180</v>
      </c>
    </row>
    <row r="34" spans="2:5" ht="12.75">
      <c r="B34" s="44" t="s">
        <v>223</v>
      </c>
      <c r="C34" s="67" t="s">
        <v>219</v>
      </c>
      <c r="D34" s="67" t="s">
        <v>195</v>
      </c>
      <c r="E34" s="44"/>
    </row>
    <row r="35" spans="2:5" ht="12.75">
      <c r="B35" s="44" t="s">
        <v>224</v>
      </c>
      <c r="C35" s="67"/>
      <c r="D35" s="44"/>
      <c r="E35" s="44"/>
    </row>
    <row r="36" spans="2:5" ht="12.75">
      <c r="B36" s="44"/>
      <c r="C36" s="44"/>
      <c r="D36" s="44"/>
      <c r="E36" s="44"/>
    </row>
    <row r="37" spans="2:5" ht="12.75">
      <c r="B37" s="44"/>
      <c r="C37" s="44"/>
      <c r="D37" s="44"/>
      <c r="E37" s="44"/>
    </row>
    <row r="38" spans="2:5" ht="12.75">
      <c r="B38" s="44"/>
      <c r="C38" s="44"/>
      <c r="D38" s="44"/>
      <c r="E38" s="44"/>
    </row>
    <row r="39" spans="2:5" ht="12.75">
      <c r="B39" s="44"/>
      <c r="C39" s="44"/>
      <c r="D39" s="44"/>
      <c r="E39" s="44"/>
    </row>
    <row r="40" spans="2:5" ht="12.75">
      <c r="B40" s="44"/>
      <c r="C40" s="44"/>
      <c r="D40" s="44"/>
      <c r="E40" s="44"/>
    </row>
    <row r="41" spans="2:5" ht="13.5" thickBot="1">
      <c r="B41" s="68"/>
      <c r="C41" s="68"/>
      <c r="D41" s="68"/>
      <c r="E41" s="68"/>
    </row>
    <row r="42" spans="2:5" ht="12.75">
      <c r="B42" s="59"/>
      <c r="C42" s="59"/>
      <c r="D42" s="59"/>
      <c r="E42" s="59"/>
    </row>
    <row r="43" spans="2:5" ht="12.75">
      <c r="B43" t="s">
        <v>217</v>
      </c>
      <c r="C43" s="1"/>
      <c r="D43" s="1"/>
      <c r="E43" s="1"/>
    </row>
  </sheetData>
  <printOptions/>
  <pageMargins left="0.94" right="0.2" top="1.5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I35"/>
  <sheetViews>
    <sheetView tabSelected="1" workbookViewId="0" topLeftCell="A1">
      <selection activeCell="B6" sqref="B6"/>
    </sheetView>
  </sheetViews>
  <sheetFormatPr defaultColWidth="9.140625" defaultRowHeight="12.75"/>
  <cols>
    <col min="2" max="2" width="8.28125" style="0" customWidth="1"/>
    <col min="3" max="3" width="13.421875" style="0" customWidth="1"/>
    <col min="4" max="4" width="12.7109375" style="0" customWidth="1"/>
    <col min="5" max="5" width="13.00390625" style="0" customWidth="1"/>
    <col min="6" max="6" width="20.421875" style="0" customWidth="1"/>
    <col min="7" max="7" width="12.8515625" style="0" customWidth="1"/>
    <col min="8" max="8" width="12.140625" style="0" customWidth="1"/>
    <col min="9" max="9" width="14.00390625" style="0" customWidth="1"/>
  </cols>
  <sheetData>
    <row r="4" spans="3:7" ht="12.75">
      <c r="C4" t="s">
        <v>189</v>
      </c>
      <c r="F4" s="5"/>
      <c r="G4" s="5"/>
    </row>
    <row r="5" ht="12.75">
      <c r="D5" t="s">
        <v>144</v>
      </c>
    </row>
    <row r="6" spans="4:7" ht="12.75">
      <c r="D6" s="27" t="s">
        <v>145</v>
      </c>
      <c r="E6" s="5"/>
      <c r="F6" s="5"/>
      <c r="G6" s="5"/>
    </row>
    <row r="7" spans="4:7" ht="12.75">
      <c r="D7" s="5"/>
      <c r="E7" s="5"/>
      <c r="F7" s="5"/>
      <c r="G7" s="5"/>
    </row>
    <row r="8" spans="4:7" ht="12.75">
      <c r="D8" s="5"/>
      <c r="E8" s="5"/>
      <c r="F8" s="5"/>
      <c r="G8" s="5"/>
    </row>
    <row r="9" spans="3:7" ht="12.75">
      <c r="C9" s="19"/>
      <c r="D9" s="19"/>
      <c r="F9" s="5"/>
      <c r="G9" s="5"/>
    </row>
    <row r="10" spans="3:7" ht="12.75">
      <c r="C10" s="5" t="s">
        <v>128</v>
      </c>
      <c r="F10" s="5"/>
      <c r="G10" s="5"/>
    </row>
    <row r="13" ht="13.5" thickBot="1"/>
    <row r="14" spans="3:9" ht="15.75">
      <c r="C14" s="14"/>
      <c r="D14" s="49" t="s">
        <v>0</v>
      </c>
      <c r="E14" s="21"/>
      <c r="F14" s="22" t="s">
        <v>153</v>
      </c>
      <c r="G14" s="13"/>
      <c r="H14" s="22" t="s">
        <v>157</v>
      </c>
      <c r="I14" s="13"/>
    </row>
    <row r="15" spans="3:9" ht="15.75">
      <c r="C15" s="15"/>
      <c r="D15" s="50"/>
      <c r="E15" s="24"/>
      <c r="F15" s="28" t="s">
        <v>152</v>
      </c>
      <c r="G15" s="2"/>
      <c r="H15" s="28" t="s">
        <v>158</v>
      </c>
      <c r="I15" s="29"/>
    </row>
    <row r="16" spans="3:9" ht="15.75">
      <c r="C16" s="15"/>
      <c r="D16" s="50" t="s">
        <v>121</v>
      </c>
      <c r="E16" s="24"/>
      <c r="F16" s="28" t="s">
        <v>154</v>
      </c>
      <c r="G16" s="2"/>
      <c r="H16" s="28" t="s">
        <v>159</v>
      </c>
      <c r="I16" s="29"/>
    </row>
    <row r="17" spans="2:9" ht="12.75">
      <c r="B17" s="19"/>
      <c r="C17" s="26" t="s">
        <v>143</v>
      </c>
      <c r="D17" s="28" t="s">
        <v>151</v>
      </c>
      <c r="E17" s="48"/>
      <c r="F17" s="28" t="s">
        <v>155</v>
      </c>
      <c r="G17" s="2"/>
      <c r="H17" s="28" t="s">
        <v>156</v>
      </c>
      <c r="I17" s="29"/>
    </row>
    <row r="18" spans="3:9" ht="13.5" thickBot="1">
      <c r="C18" s="26" t="s">
        <v>120</v>
      </c>
      <c r="D18" s="4" t="s">
        <v>121</v>
      </c>
      <c r="E18" s="11"/>
      <c r="F18" s="28" t="s">
        <v>156</v>
      </c>
      <c r="G18" s="12"/>
      <c r="H18" s="4"/>
      <c r="I18" s="12"/>
    </row>
    <row r="19" spans="3:9" ht="12.75">
      <c r="C19" s="26" t="s">
        <v>147</v>
      </c>
      <c r="D19" s="69" t="s">
        <v>148</v>
      </c>
      <c r="E19" s="70" t="s">
        <v>150</v>
      </c>
      <c r="F19" s="71" t="s">
        <v>148</v>
      </c>
      <c r="G19" s="72" t="s">
        <v>146</v>
      </c>
      <c r="H19" s="31" t="s">
        <v>148</v>
      </c>
      <c r="I19" s="23" t="s">
        <v>150</v>
      </c>
    </row>
    <row r="20" spans="2:9" ht="13.5" thickBot="1">
      <c r="B20" s="19"/>
      <c r="C20" s="37"/>
      <c r="D20" s="20" t="s">
        <v>149</v>
      </c>
      <c r="E20" s="52" t="s">
        <v>149</v>
      </c>
      <c r="F20" s="20" t="s">
        <v>149</v>
      </c>
      <c r="G20" s="20" t="s">
        <v>181</v>
      </c>
      <c r="H20" s="20" t="s">
        <v>149</v>
      </c>
      <c r="I20" s="30" t="s">
        <v>160</v>
      </c>
    </row>
    <row r="21" spans="3:9" ht="19.5" customHeight="1">
      <c r="C21" s="73" t="s">
        <v>122</v>
      </c>
      <c r="D21" s="75">
        <v>400</v>
      </c>
      <c r="E21" s="75">
        <f>400+400*0.15</f>
        <v>460</v>
      </c>
      <c r="F21" s="75">
        <v>350</v>
      </c>
      <c r="G21" s="75">
        <v>400</v>
      </c>
      <c r="H21" s="75">
        <v>350</v>
      </c>
      <c r="I21" s="73">
        <v>375</v>
      </c>
    </row>
    <row r="22" spans="3:9" ht="19.5" customHeight="1">
      <c r="C22" s="67" t="s">
        <v>123</v>
      </c>
      <c r="D22" s="76">
        <v>400</v>
      </c>
      <c r="E22" s="93">
        <f>400+400*0.15</f>
        <v>460</v>
      </c>
      <c r="F22" s="76">
        <v>350</v>
      </c>
      <c r="G22" s="76">
        <v>400</v>
      </c>
      <c r="H22" s="76">
        <v>350</v>
      </c>
      <c r="I22" s="67">
        <v>375</v>
      </c>
    </row>
    <row r="23" spans="3:9" ht="19.5" customHeight="1">
      <c r="C23" s="67" t="s">
        <v>124</v>
      </c>
      <c r="D23" s="76">
        <v>400</v>
      </c>
      <c r="E23" s="76">
        <v>430</v>
      </c>
      <c r="F23" s="76">
        <v>350</v>
      </c>
      <c r="G23" s="76">
        <v>400</v>
      </c>
      <c r="H23" s="76">
        <v>350</v>
      </c>
      <c r="I23" s="67">
        <v>375</v>
      </c>
    </row>
    <row r="24" spans="3:9" ht="19.5" customHeight="1">
      <c r="C24" s="67" t="s">
        <v>125</v>
      </c>
      <c r="D24" s="76">
        <v>400</v>
      </c>
      <c r="E24" s="76">
        <v>430</v>
      </c>
      <c r="F24" s="76">
        <v>350</v>
      </c>
      <c r="G24" s="76">
        <v>400</v>
      </c>
      <c r="H24" s="76">
        <v>350</v>
      </c>
      <c r="I24" s="67">
        <v>375</v>
      </c>
    </row>
    <row r="25" spans="3:9" ht="19.5" customHeight="1">
      <c r="C25" s="67" t="s">
        <v>126</v>
      </c>
      <c r="D25" s="76">
        <v>400</v>
      </c>
      <c r="E25" s="76">
        <v>430</v>
      </c>
      <c r="F25" s="76">
        <v>350</v>
      </c>
      <c r="G25" s="76">
        <v>400</v>
      </c>
      <c r="H25" s="76">
        <v>350</v>
      </c>
      <c r="I25" s="67">
        <v>375</v>
      </c>
    </row>
    <row r="26" spans="3:9" ht="19.5" customHeight="1">
      <c r="C26" s="67" t="s">
        <v>127</v>
      </c>
      <c r="D26" s="76">
        <v>400</v>
      </c>
      <c r="E26" s="76">
        <v>430</v>
      </c>
      <c r="F26" s="76">
        <v>350</v>
      </c>
      <c r="G26" s="76">
        <v>400</v>
      </c>
      <c r="H26" s="76">
        <v>350</v>
      </c>
      <c r="I26" s="67">
        <v>375</v>
      </c>
    </row>
    <row r="27" spans="2:9" ht="19.5" customHeight="1" thickBot="1">
      <c r="B27" t="s">
        <v>0</v>
      </c>
      <c r="C27" s="74" t="s">
        <v>129</v>
      </c>
      <c r="D27" s="77">
        <v>400</v>
      </c>
      <c r="E27" s="77">
        <f>300+300*0.15</f>
        <v>345</v>
      </c>
      <c r="F27" s="77">
        <v>350</v>
      </c>
      <c r="G27" s="77">
        <v>350</v>
      </c>
      <c r="H27" s="77">
        <v>350</v>
      </c>
      <c r="I27" s="74">
        <v>325</v>
      </c>
    </row>
    <row r="28" spans="4:6" ht="12.75">
      <c r="D28" s="8"/>
      <c r="F28" s="1"/>
    </row>
    <row r="30" ht="12.75">
      <c r="E30" t="s">
        <v>182</v>
      </c>
    </row>
    <row r="32" ht="12.75">
      <c r="E32" t="s">
        <v>141</v>
      </c>
    </row>
    <row r="34" ht="12.75">
      <c r="E34" t="s">
        <v>190</v>
      </c>
    </row>
    <row r="35" ht="12.75">
      <c r="E35" t="s">
        <v>221</v>
      </c>
    </row>
  </sheetData>
  <printOptions/>
  <pageMargins left="1.73" right="1.03" top="1.04" bottom="1" header="0.51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owner</cp:lastModifiedBy>
  <cp:lastPrinted>2009-09-03T07:30:44Z</cp:lastPrinted>
  <dcterms:created xsi:type="dcterms:W3CDTF">2003-11-07T06:03:13Z</dcterms:created>
  <dcterms:modified xsi:type="dcterms:W3CDTF">2009-10-27T04:48:23Z</dcterms:modified>
  <cp:category/>
  <cp:version/>
  <cp:contentType/>
  <cp:contentStatus/>
</cp:coreProperties>
</file>